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70" activeTab="0"/>
  </bookViews>
  <sheets>
    <sheet name="deconturi_spitale_12_2017" sheetId="1" r:id="rId1"/>
  </sheets>
  <definedNames>
    <definedName name="_xlnm.Print_Area" localSheetId="0">'deconturi_spitale_12_2017'!$A$1:$P$18</definedName>
  </definedNames>
  <calcPr fullCalcOnLoad="1"/>
</workbook>
</file>

<file path=xl/sharedStrings.xml><?xml version="1.0" encoding="utf-8"?>
<sst xmlns="http://schemas.openxmlformats.org/spreadsheetml/2006/main" count="66" uniqueCount="65">
  <si>
    <t>Spitalul Judetean de Urgenta Bistrita</t>
  </si>
  <si>
    <t>Denumire spital</t>
  </si>
  <si>
    <t>Spitalul Orășenesc Năsăud</t>
  </si>
  <si>
    <t>Spitalul Orășenesc Beclean</t>
  </si>
  <si>
    <t>SC Clinica Sanovil SRL</t>
  </si>
  <si>
    <t>Total</t>
  </si>
  <si>
    <t xml:space="preserve">Ianuarie </t>
  </si>
  <si>
    <t xml:space="preserve">*Nota </t>
  </si>
  <si>
    <t>S.C.Murivisan S.R.L.Centrul Medical Policlinica Nouă</t>
  </si>
  <si>
    <t>Spitalul Jud.de Urgență Bistrița     +356.854,71 lei</t>
  </si>
  <si>
    <t>Spitalul Nasaud               +100,43 lei</t>
  </si>
  <si>
    <t>Spitalul Beclean           +2.377,02 lei</t>
  </si>
  <si>
    <t>Sc Clinica Sanovil SRL   +916,28 lei</t>
  </si>
  <si>
    <t>Sc Murivisan SRL-Centrul Medical Policlinica Nouă   + 2.836,71 lei</t>
  </si>
  <si>
    <t>Total regularizare finală an 2016 = 363.085,15 lei</t>
  </si>
  <si>
    <t xml:space="preserve">În luna ianuarie este cuprinsă si regularizarea finală a anului 2016:  </t>
  </si>
  <si>
    <t xml:space="preserve">Total </t>
  </si>
  <si>
    <t>Februarie</t>
  </si>
  <si>
    <t>Martie</t>
  </si>
  <si>
    <t>Aprilie</t>
  </si>
  <si>
    <t xml:space="preserve">În luna aprilie este cuprinsă si regularizarea trim.I 2017:  </t>
  </si>
  <si>
    <t>Spitalul Jud.de Urgență Bistrița     91.944,87 lei</t>
  </si>
  <si>
    <t>Spitalul Nasaud               2190,54 lei</t>
  </si>
  <si>
    <t>Spitalul Beclean           5.877,24 lei</t>
  </si>
  <si>
    <t>Sc Clinica Sanovil SRL   1727,04 lei</t>
  </si>
  <si>
    <t>Sc Murivisan SRL-Centrul Medical Policlinica Nouă   230,13 lei</t>
  </si>
  <si>
    <t>Total regularizare trim.I 2017 = 101.969,82 lei</t>
  </si>
  <si>
    <t>Mai</t>
  </si>
  <si>
    <t xml:space="preserve"> </t>
  </si>
  <si>
    <t>Iunie</t>
  </si>
  <si>
    <t>Iulie</t>
  </si>
  <si>
    <t xml:space="preserve">În luna iulie este cuprinsă si regularizarea trim.II 2017:  </t>
  </si>
  <si>
    <t xml:space="preserve">*Nota 1 </t>
  </si>
  <si>
    <t xml:space="preserve">*Nota 2 </t>
  </si>
  <si>
    <t>Spitalul Jud.de Urgență Bistrița     64.766,71 lei</t>
  </si>
  <si>
    <t>Spitalul Nasaud             18025,21 lei</t>
  </si>
  <si>
    <t>Spitalul Beclean          3.819,82 lei</t>
  </si>
  <si>
    <t>Sc Clinica Sanovil SRL   10.873,81 lei</t>
  </si>
  <si>
    <t>Sc Murivisan SRL-Centrul Medical Policlinica Nouă   5.852,77 lei</t>
  </si>
  <si>
    <t>Total regularizare trim.II 2017 = 103.338,32 lei</t>
  </si>
  <si>
    <t xml:space="preserve">În luna iulie la Spitalul Jud.de Urgență Bistrița  este cuprinsă si suma pentru ATI(trim.IV2016 si trim I 2017):423040 lei </t>
  </si>
  <si>
    <t>August</t>
  </si>
  <si>
    <t>Septembrie</t>
  </si>
  <si>
    <t>Octombrie</t>
  </si>
  <si>
    <t>Noiembrie</t>
  </si>
  <si>
    <t xml:space="preserve">*Nota 3 </t>
  </si>
  <si>
    <t xml:space="preserve">În luna octombrie este cuprinsă si regularizarea trim.III 2017:  </t>
  </si>
  <si>
    <t>Spitalul Jud.de Urgență Bistrița     75367,78 lei</t>
  </si>
  <si>
    <t>Spitalul Nasaud             14747,64 lei</t>
  </si>
  <si>
    <t>Spitalul Beclean         12288,49 lei</t>
  </si>
  <si>
    <t>Sc Clinica Sanovil SRL   1430,82 lei</t>
  </si>
  <si>
    <t>Sc Murivisan SRL-Centrul Medical Policlinica Nouă   2143,35 lei</t>
  </si>
  <si>
    <t>Total regularizare trim.III 2017 = 105.978,08 lei</t>
  </si>
  <si>
    <t xml:space="preserve">În luna noiembrie la Spitalul Jud.de Urgență Bistrița  este cuprinsă si suma pentru ATI(trim.III 2017):185717,50 lei </t>
  </si>
  <si>
    <t xml:space="preserve">   </t>
  </si>
  <si>
    <t>Decembrie</t>
  </si>
  <si>
    <t xml:space="preserve">În luna decembrie este cuprinsă si regularizarea trim.IV 2017:  </t>
  </si>
  <si>
    <t xml:space="preserve">În luna decembrie la Spitalul Jud.de Urgență Bistrița  este cuprinsă si suma pentru ATI(trim.IV 2017):163742 lei </t>
  </si>
  <si>
    <t>Spitalul Jud.de Urgență Bistrița     22410,11 lei</t>
  </si>
  <si>
    <t>Spitalul Nasaud            2447,41 lei</t>
  </si>
  <si>
    <t>Spitalul Beclean         1127,64 lei</t>
  </si>
  <si>
    <t>Sc Clinica Sanovil SRL   3165,78 lei</t>
  </si>
  <si>
    <t>Sc Murivisan SRL-Centrul Medical Policlinica Nouă   93,37 lei</t>
  </si>
  <si>
    <t>Total regularizare trim.IV 2017 = 29.244,31lei</t>
  </si>
  <si>
    <t>Situatia deconturilor aferente perioadei 01.01-31.12.2017 la furnizorii de servicii medicale spitalicești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</si>
</sst>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6"/>
      <color indexed="8"/>
      <name val="Times New Roman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2"/>
    </font>
    <font>
      <sz val="12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Times New Roman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44" fillId="0" borderId="13" xfId="0" applyFont="1" applyBorder="1" applyAlignment="1">
      <alignment wrapText="1"/>
    </xf>
    <xf numFmtId="0" fontId="48" fillId="0" borderId="0" xfId="0" applyFont="1" applyAlignment="1">
      <alignment/>
    </xf>
    <xf numFmtId="0" fontId="44" fillId="0" borderId="14" xfId="0" applyFont="1" applyBorder="1" applyAlignment="1">
      <alignment wrapText="1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4" fontId="4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4" fontId="44" fillId="0" borderId="15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4" fontId="46" fillId="0" borderId="17" xfId="0" applyNumberFormat="1" applyFont="1" applyBorder="1" applyAlignment="1">
      <alignment/>
    </xf>
    <xf numFmtId="0" fontId="44" fillId="0" borderId="18" xfId="0" applyFont="1" applyBorder="1" applyAlignment="1">
      <alignment horizontal="center"/>
    </xf>
    <xf numFmtId="4" fontId="44" fillId="0" borderId="19" xfId="0" applyNumberFormat="1" applyFont="1" applyBorder="1" applyAlignment="1">
      <alignment/>
    </xf>
    <xf numFmtId="4" fontId="44" fillId="0" borderId="20" xfId="0" applyNumberFormat="1" applyFont="1" applyBorder="1" applyAlignment="1">
      <alignment/>
    </xf>
    <xf numFmtId="4" fontId="46" fillId="0" borderId="21" xfId="0" applyNumberFormat="1" applyFont="1" applyBorder="1" applyAlignment="1">
      <alignment/>
    </xf>
    <xf numFmtId="4" fontId="44" fillId="0" borderId="15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4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AD62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17" sqref="N17"/>
    </sheetView>
  </sheetViews>
  <sheetFormatPr defaultColWidth="9.00390625" defaultRowHeight="15.75"/>
  <cols>
    <col min="1" max="1" width="3.25390625" style="0" customWidth="1"/>
    <col min="2" max="2" width="31.75390625" style="0" customWidth="1"/>
    <col min="3" max="3" width="20.25390625" style="0" customWidth="1"/>
    <col min="4" max="14" width="17.25390625" style="0" customWidth="1"/>
    <col min="15" max="15" width="19.75390625" style="0" customWidth="1"/>
    <col min="16" max="16" width="19.00390625" style="0" customWidth="1"/>
    <col min="17" max="17" width="17.375" style="0" customWidth="1"/>
    <col min="18" max="18" width="17.625" style="0" customWidth="1"/>
    <col min="19" max="19" width="18.25390625" style="0" customWidth="1"/>
    <col min="20" max="20" width="20.25390625" style="0" customWidth="1"/>
    <col min="21" max="23" width="17.00390625" style="0" customWidth="1"/>
    <col min="24" max="24" width="18.50390625" style="0" customWidth="1"/>
    <col min="25" max="25" width="17.375" style="0" customWidth="1"/>
    <col min="26" max="26" width="17.00390625" style="0" customWidth="1"/>
    <col min="27" max="27" width="18.875" style="0" customWidth="1"/>
    <col min="28" max="28" width="19.375" style="0" customWidth="1"/>
    <col min="29" max="29" width="19.125" style="0" customWidth="1"/>
  </cols>
  <sheetData>
    <row r="1" spans="2:30" ht="21" thickBot="1">
      <c r="B1" s="8" t="s">
        <v>64</v>
      </c>
      <c r="C1" s="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56.25" customHeight="1">
      <c r="A2" s="31"/>
      <c r="B2" s="6" t="s">
        <v>1</v>
      </c>
      <c r="C2" s="7" t="s">
        <v>6</v>
      </c>
      <c r="D2" s="26" t="s">
        <v>17</v>
      </c>
      <c r="E2" s="26" t="s">
        <v>18</v>
      </c>
      <c r="F2" s="26" t="s">
        <v>19</v>
      </c>
      <c r="G2" s="26" t="s">
        <v>27</v>
      </c>
      <c r="H2" s="26" t="s">
        <v>29</v>
      </c>
      <c r="I2" s="26" t="s">
        <v>30</v>
      </c>
      <c r="J2" s="26" t="s">
        <v>41</v>
      </c>
      <c r="K2" s="26" t="s">
        <v>42</v>
      </c>
      <c r="L2" s="26" t="s">
        <v>43</v>
      </c>
      <c r="M2" s="26" t="s">
        <v>44</v>
      </c>
      <c r="N2" s="26" t="s">
        <v>55</v>
      </c>
      <c r="O2" s="7" t="s">
        <v>16</v>
      </c>
      <c r="P2" s="19"/>
      <c r="Q2" s="18"/>
      <c r="R2" s="18"/>
      <c r="S2" s="19"/>
      <c r="T2" s="19"/>
      <c r="U2" s="19"/>
      <c r="V2" s="19"/>
      <c r="W2" s="19"/>
      <c r="X2" s="19"/>
      <c r="Y2" s="19"/>
      <c r="Z2" s="19"/>
      <c r="AA2" s="19"/>
      <c r="AB2" s="19"/>
      <c r="AC2" s="3"/>
      <c r="AD2" s="2"/>
    </row>
    <row r="3" spans="1:30" ht="39.75" customHeight="1">
      <c r="A3" s="32">
        <v>1</v>
      </c>
      <c r="B3" s="14" t="s">
        <v>0</v>
      </c>
      <c r="C3" s="23">
        <f>3417400.58+955948.21+109928.13+36472.59</f>
        <v>4519749.51</v>
      </c>
      <c r="D3" s="27">
        <v>4223669.89</v>
      </c>
      <c r="E3" s="27">
        <v>4266722.27</v>
      </c>
      <c r="F3" s="27">
        <v>4415048.05</v>
      </c>
      <c r="G3" s="27">
        <v>4387193.63</v>
      </c>
      <c r="H3" s="27">
        <v>4321951.13</v>
      </c>
      <c r="I3" s="27">
        <f>4395802.8+64766.71+423040</f>
        <v>4883609.51</v>
      </c>
      <c r="J3" s="27">
        <v>4424265.14</v>
      </c>
      <c r="K3" s="27">
        <v>4364586.81</v>
      </c>
      <c r="L3" s="27">
        <f>4613607.48+75367.78</f>
        <v>4688975.260000001</v>
      </c>
      <c r="M3" s="27">
        <f>4989530.79</f>
        <v>4989530.79</v>
      </c>
      <c r="N3" s="27">
        <f>4516844.76+22410.11+163742</f>
        <v>4702996.87</v>
      </c>
      <c r="O3" s="30">
        <f>C3+D3+E3+F3+G3+H3+I3+J3+K3+L3+M3+N3</f>
        <v>54188298.85999999</v>
      </c>
      <c r="P3" s="20"/>
      <c r="Q3" s="20"/>
      <c r="R3" s="20"/>
      <c r="S3" s="20"/>
      <c r="T3" s="20"/>
      <c r="U3" s="20"/>
      <c r="V3" s="21"/>
      <c r="W3" s="21"/>
      <c r="X3" s="20"/>
      <c r="Y3" s="21"/>
      <c r="Z3" s="21"/>
      <c r="AA3" s="21"/>
      <c r="AB3" s="20"/>
      <c r="AC3" s="4"/>
      <c r="AD3" s="2"/>
    </row>
    <row r="4" spans="1:30" ht="36.75" customHeight="1">
      <c r="A4" s="32">
        <v>2</v>
      </c>
      <c r="B4" s="14" t="s">
        <v>2</v>
      </c>
      <c r="C4" s="23">
        <f>563069.75+83240.68</f>
        <v>646310.4299999999</v>
      </c>
      <c r="D4" s="27">
        <v>647868.14</v>
      </c>
      <c r="E4" s="27">
        <v>648036.55</v>
      </c>
      <c r="F4" s="27">
        <v>666378.95</v>
      </c>
      <c r="G4" s="27">
        <v>680441.28</v>
      </c>
      <c r="H4" s="27">
        <v>717746.82</v>
      </c>
      <c r="I4" s="27">
        <v>752544.85</v>
      </c>
      <c r="J4" s="27">
        <v>670579.92</v>
      </c>
      <c r="K4" s="27">
        <v>718302.04</v>
      </c>
      <c r="L4" s="27">
        <f>718194.4+14747.64</f>
        <v>732942.04</v>
      </c>
      <c r="M4" s="27">
        <v>702660.63</v>
      </c>
      <c r="N4" s="27">
        <f>514847.63+2447.41</f>
        <v>517295.04</v>
      </c>
      <c r="O4" s="30">
        <f>C4+D4+E4+F4+G4+H4+I4+J4+K4+L4+M4+N4</f>
        <v>8101106.6899999995</v>
      </c>
      <c r="P4" s="20"/>
      <c r="Q4" s="20"/>
      <c r="R4" s="20"/>
      <c r="S4" s="20"/>
      <c r="T4" s="20"/>
      <c r="U4" s="20"/>
      <c r="V4" s="21"/>
      <c r="W4" s="21"/>
      <c r="X4" s="20"/>
      <c r="Y4" s="21"/>
      <c r="Z4" s="21"/>
      <c r="AA4" s="21"/>
      <c r="AB4" s="20"/>
      <c r="AC4" s="4"/>
      <c r="AD4" s="2"/>
    </row>
    <row r="5" spans="1:30" ht="38.25" customHeight="1">
      <c r="A5" s="32">
        <v>3</v>
      </c>
      <c r="B5" s="14" t="s">
        <v>3</v>
      </c>
      <c r="C5" s="23">
        <f>222988.98+499035.48+41073</f>
        <v>763097.46</v>
      </c>
      <c r="D5" s="27">
        <v>709148.81</v>
      </c>
      <c r="E5" s="27">
        <v>760722.62</v>
      </c>
      <c r="F5" s="27">
        <v>745113.87</v>
      </c>
      <c r="G5" s="27">
        <v>751858.2</v>
      </c>
      <c r="H5" s="27">
        <v>744931.53</v>
      </c>
      <c r="I5" s="27">
        <v>756385.39</v>
      </c>
      <c r="J5" s="27">
        <v>734583.02</v>
      </c>
      <c r="K5" s="27">
        <v>746458.96</v>
      </c>
      <c r="L5" s="27">
        <f>748311.67+12288.49</f>
        <v>760600.16</v>
      </c>
      <c r="M5" s="27">
        <v>761290.33</v>
      </c>
      <c r="N5" s="27">
        <f>731292.68+1127.64</f>
        <v>732420.3200000001</v>
      </c>
      <c r="O5" s="30">
        <f>C5+D5+E5+F5+G5+H5+I5+J5+K5+L5+M5+N5</f>
        <v>8966610.67</v>
      </c>
      <c r="P5" s="20"/>
      <c r="Q5" s="20"/>
      <c r="R5" s="20"/>
      <c r="S5" s="20"/>
      <c r="T5" s="20"/>
      <c r="U5" s="20"/>
      <c r="V5" s="21"/>
      <c r="W5" s="21"/>
      <c r="X5" s="20"/>
      <c r="Y5" s="21"/>
      <c r="Z5" s="21"/>
      <c r="AA5" s="21"/>
      <c r="AB5" s="20"/>
      <c r="AC5" s="4"/>
      <c r="AD5" s="2"/>
    </row>
    <row r="6" spans="1:30" ht="36.75" customHeight="1">
      <c r="A6" s="32">
        <v>4</v>
      </c>
      <c r="B6" s="14" t="s">
        <v>4</v>
      </c>
      <c r="C6" s="23">
        <f>461917.14+916.28</f>
        <v>462833.42000000004</v>
      </c>
      <c r="D6" s="27">
        <v>461912.75</v>
      </c>
      <c r="E6" s="27">
        <v>461518.1</v>
      </c>
      <c r="F6" s="27">
        <v>491445.27</v>
      </c>
      <c r="G6" s="27">
        <v>485680.14</v>
      </c>
      <c r="H6" s="27">
        <v>482909.45</v>
      </c>
      <c r="I6" s="27">
        <v>501228.65</v>
      </c>
      <c r="J6" s="27">
        <v>489589.64</v>
      </c>
      <c r="K6" s="27">
        <v>488804.1</v>
      </c>
      <c r="L6" s="27">
        <f>488468.47+1430.82</f>
        <v>489899.29</v>
      </c>
      <c r="M6" s="27">
        <v>378339.14</v>
      </c>
      <c r="N6" s="27">
        <f>295765.24+3165.78</f>
        <v>298931.02</v>
      </c>
      <c r="O6" s="30">
        <f>C6+D6+E6+F6+G6+H6+I6+J6+K6+L6+M6+N6</f>
        <v>5493090.970000001</v>
      </c>
      <c r="P6" s="20"/>
      <c r="Q6" s="20"/>
      <c r="R6" s="20"/>
      <c r="S6" s="20"/>
      <c r="T6" s="20"/>
      <c r="U6" s="20"/>
      <c r="V6" s="21"/>
      <c r="W6" s="21"/>
      <c r="X6" s="20"/>
      <c r="Y6" s="21"/>
      <c r="Z6" s="21"/>
      <c r="AA6" s="21"/>
      <c r="AB6" s="20"/>
      <c r="AC6" s="4"/>
      <c r="AD6" s="2"/>
    </row>
    <row r="7" spans="1:30" ht="74.25" customHeight="1">
      <c r="A7" s="32">
        <v>5</v>
      </c>
      <c r="B7" s="16" t="s">
        <v>8</v>
      </c>
      <c r="C7" s="24">
        <f>50000.07+2836.71</f>
        <v>52836.78</v>
      </c>
      <c r="D7" s="28">
        <v>49868.26</v>
      </c>
      <c r="E7" s="28">
        <v>49939.43</v>
      </c>
      <c r="F7" s="28">
        <v>50210.66</v>
      </c>
      <c r="G7" s="28">
        <v>50022.61</v>
      </c>
      <c r="H7" s="28">
        <v>42307.25</v>
      </c>
      <c r="I7" s="28">
        <v>55682.51</v>
      </c>
      <c r="J7" s="28">
        <v>50481.63</v>
      </c>
      <c r="K7" s="28">
        <v>49902.83</v>
      </c>
      <c r="L7" s="28">
        <f>50030.95+2143.35</f>
        <v>52174.299999999996</v>
      </c>
      <c r="M7" s="28">
        <v>30437.11</v>
      </c>
      <c r="N7" s="28">
        <f>30393.16+93.37</f>
        <v>30486.53</v>
      </c>
      <c r="O7" s="30">
        <f>C7+D7+E7+F7+G7+H7+I7+J7+K7+L7+M7+N7</f>
        <v>564349.9</v>
      </c>
      <c r="P7" s="20"/>
      <c r="Q7" s="20"/>
      <c r="R7" s="20"/>
      <c r="S7" s="20"/>
      <c r="T7" s="20"/>
      <c r="U7" s="20"/>
      <c r="V7" s="21"/>
      <c r="W7" s="21"/>
      <c r="X7" s="20"/>
      <c r="Y7" s="21"/>
      <c r="Z7" s="21"/>
      <c r="AA7" s="21"/>
      <c r="AB7" s="20"/>
      <c r="AC7" s="4"/>
      <c r="AD7" s="2"/>
    </row>
    <row r="8" spans="2:30" ht="23.25" thickBot="1">
      <c r="B8" s="9" t="s">
        <v>5</v>
      </c>
      <c r="C8" s="25">
        <f aca="true" t="shared" si="0" ref="C8:O8">SUM(C3:C7)</f>
        <v>6444827.6</v>
      </c>
      <c r="D8" s="29">
        <f t="shared" si="0"/>
        <v>6092467.85</v>
      </c>
      <c r="E8" s="29">
        <f t="shared" si="0"/>
        <v>6186938.969999999</v>
      </c>
      <c r="F8" s="29">
        <f t="shared" si="0"/>
        <v>6368196.800000001</v>
      </c>
      <c r="G8" s="29">
        <f t="shared" si="0"/>
        <v>6355195.86</v>
      </c>
      <c r="H8" s="29">
        <f t="shared" si="0"/>
        <v>6309846.180000001</v>
      </c>
      <c r="I8" s="29">
        <f aca="true" t="shared" si="1" ref="I8:N8">SUM(I3:I7)</f>
        <v>6949450.909999999</v>
      </c>
      <c r="J8" s="29">
        <f t="shared" si="1"/>
        <v>6369499.35</v>
      </c>
      <c r="K8" s="29">
        <f t="shared" si="1"/>
        <v>6368054.739999999</v>
      </c>
      <c r="L8" s="29">
        <f t="shared" si="1"/>
        <v>6724591.050000001</v>
      </c>
      <c r="M8" s="29">
        <f t="shared" si="1"/>
        <v>6862258</v>
      </c>
      <c r="N8" s="29">
        <f t="shared" si="1"/>
        <v>6282129.78</v>
      </c>
      <c r="O8" s="25">
        <f t="shared" si="0"/>
        <v>77313457.08999999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5"/>
      <c r="AD8" s="2"/>
    </row>
    <row r="9" spans="4:30" ht="15.7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3:30" ht="15.75">
      <c r="C10" s="10" t="s">
        <v>7</v>
      </c>
      <c r="D10" s="11"/>
      <c r="E10" s="11"/>
      <c r="F10" s="11"/>
      <c r="G10" s="11" t="s">
        <v>28</v>
      </c>
      <c r="H10" s="11"/>
      <c r="I10" s="11"/>
      <c r="J10" s="11"/>
      <c r="K10" s="11"/>
      <c r="L10" s="11"/>
      <c r="M10" s="11"/>
      <c r="N10" s="11"/>
      <c r="O10" s="11" t="s">
        <v>54</v>
      </c>
      <c r="P10" s="12"/>
      <c r="Q10" s="11"/>
      <c r="R10" s="11"/>
      <c r="S10" s="1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3:19" ht="15.75">
      <c r="C11" s="15" t="s">
        <v>15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3"/>
      <c r="Q11" s="10"/>
      <c r="R11" s="10"/>
      <c r="S11" s="10"/>
    </row>
    <row r="12" spans="4:16" ht="15.75">
      <c r="D12" t="s">
        <v>9</v>
      </c>
      <c r="P12" s="13"/>
    </row>
    <row r="13" spans="4:16" ht="15.75">
      <c r="D13" t="s">
        <v>10</v>
      </c>
      <c r="P13" s="13"/>
    </row>
    <row r="14" spans="4:16" ht="15.75">
      <c r="D14" t="s">
        <v>11</v>
      </c>
      <c r="P14" s="1"/>
    </row>
    <row r="15" ht="15.75">
      <c r="D15" t="s">
        <v>12</v>
      </c>
    </row>
    <row r="16" ht="15.75">
      <c r="D16" t="s">
        <v>13</v>
      </c>
    </row>
    <row r="18" spans="4:16" ht="15.75">
      <c r="D18" s="10" t="s">
        <v>14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3:15" ht="15.7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3:14" ht="15.75">
      <c r="C20" s="10" t="s">
        <v>7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3:14" ht="15.75">
      <c r="C21" s="15" t="s">
        <v>20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ht="15.75">
      <c r="D22" t="s">
        <v>21</v>
      </c>
    </row>
    <row r="23" ht="15.75">
      <c r="D23" t="s">
        <v>22</v>
      </c>
    </row>
    <row r="24" ht="15.75">
      <c r="D24" t="s">
        <v>23</v>
      </c>
    </row>
    <row r="25" spans="4:15" ht="15.75">
      <c r="D25" t="s">
        <v>24</v>
      </c>
      <c r="O25" s="15"/>
    </row>
    <row r="26" ht="15.75">
      <c r="D26" t="s">
        <v>25</v>
      </c>
    </row>
    <row r="28" spans="4:14" ht="15.75">
      <c r="D28" s="10" t="s">
        <v>26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30" spans="3:6" ht="15.75">
      <c r="C30" s="10" t="s">
        <v>32</v>
      </c>
      <c r="D30" s="11"/>
      <c r="E30" s="11"/>
      <c r="F30" s="11"/>
    </row>
    <row r="31" spans="3:15" ht="15.75">
      <c r="C31" s="15" t="s">
        <v>31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ht="15.75">
      <c r="D32" t="s">
        <v>34</v>
      </c>
    </row>
    <row r="33" ht="15.75">
      <c r="D33" t="s">
        <v>35</v>
      </c>
    </row>
    <row r="34" ht="15.75">
      <c r="D34" t="s">
        <v>36</v>
      </c>
    </row>
    <row r="35" ht="15.75">
      <c r="D35" t="s">
        <v>37</v>
      </c>
    </row>
    <row r="36" ht="15.75">
      <c r="D36" t="s">
        <v>38</v>
      </c>
    </row>
    <row r="38" spans="4:6" ht="15.75">
      <c r="D38" s="10" t="s">
        <v>39</v>
      </c>
      <c r="E38" s="10"/>
      <c r="F38" s="10"/>
    </row>
    <row r="39" spans="3:5" ht="15.75">
      <c r="C39" s="10" t="s">
        <v>33</v>
      </c>
      <c r="D39" s="11"/>
      <c r="E39" s="11"/>
    </row>
    <row r="40" spans="3:5" ht="15.75">
      <c r="C40" s="15" t="s">
        <v>40</v>
      </c>
      <c r="D40" s="15"/>
      <c r="E40" s="15"/>
    </row>
    <row r="41" spans="3:6" ht="15.75">
      <c r="C41" s="10" t="s">
        <v>45</v>
      </c>
      <c r="D41" s="11"/>
      <c r="E41" s="11"/>
      <c r="F41" s="11"/>
    </row>
    <row r="42" spans="3:6" ht="15.75">
      <c r="C42" s="15" t="s">
        <v>46</v>
      </c>
      <c r="D42" s="15"/>
      <c r="E42" s="15"/>
      <c r="F42" s="15"/>
    </row>
    <row r="43" ht="15.75">
      <c r="D43" t="s">
        <v>47</v>
      </c>
    </row>
    <row r="44" ht="15.75">
      <c r="D44" t="s">
        <v>48</v>
      </c>
    </row>
    <row r="45" ht="15.75">
      <c r="D45" t="s">
        <v>49</v>
      </c>
    </row>
    <row r="46" ht="15.75">
      <c r="D46" t="s">
        <v>50</v>
      </c>
    </row>
    <row r="47" ht="15.75">
      <c r="D47" t="s">
        <v>51</v>
      </c>
    </row>
    <row r="49" spans="4:6" ht="15.75">
      <c r="D49" s="10" t="s">
        <v>52</v>
      </c>
      <c r="E49" s="10"/>
      <c r="F49" s="10"/>
    </row>
    <row r="51" spans="3:5" ht="15.75">
      <c r="C51" s="15" t="s">
        <v>53</v>
      </c>
      <c r="D51" s="15"/>
      <c r="E51" s="15"/>
    </row>
    <row r="53" spans="3:6" ht="15.75">
      <c r="C53" s="15" t="s">
        <v>56</v>
      </c>
      <c r="D53" s="15"/>
      <c r="E53" s="15"/>
      <c r="F53" s="15"/>
    </row>
    <row r="54" ht="15.75">
      <c r="D54" t="s">
        <v>58</v>
      </c>
    </row>
    <row r="55" ht="15.75">
      <c r="D55" t="s">
        <v>59</v>
      </c>
    </row>
    <row r="56" ht="15.75">
      <c r="D56" t="s">
        <v>60</v>
      </c>
    </row>
    <row r="57" ht="15.75">
      <c r="D57" t="s">
        <v>61</v>
      </c>
    </row>
    <row r="58" ht="15.75">
      <c r="D58" t="s">
        <v>62</v>
      </c>
    </row>
    <row r="60" spans="4:6" ht="15.75">
      <c r="D60" s="10" t="s">
        <v>63</v>
      </c>
      <c r="E60" s="10"/>
      <c r="F60" s="10"/>
    </row>
    <row r="62" spans="3:5" ht="15.75">
      <c r="C62" s="15" t="s">
        <v>57</v>
      </c>
      <c r="D62" s="15"/>
      <c r="E62" s="15"/>
    </row>
  </sheetData>
  <sheetProtection/>
  <printOptions/>
  <pageMargins left="0" right="0" top="1" bottom="0.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diana</cp:lastModifiedBy>
  <cp:lastPrinted>2017-08-11T09:12:14Z</cp:lastPrinted>
  <dcterms:created xsi:type="dcterms:W3CDTF">2015-03-09T07:32:22Z</dcterms:created>
  <dcterms:modified xsi:type="dcterms:W3CDTF">2018-01-10T07:25:09Z</dcterms:modified>
  <cp:category/>
  <cp:version/>
  <cp:contentType/>
  <cp:contentStatus/>
</cp:coreProperties>
</file>